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lyEllickson\AppData\Local\Microsoft\Olk\Attachments\ooa-319e1c33-c166-49a8-a952-93e4554a1d19\4071161f81f0e7b702a127c4dcca4912fef9ae781b53d72ec329bc0cf784f97a\"/>
    </mc:Choice>
  </mc:AlternateContent>
  <xr:revisionPtr revIDLastSave="0" documentId="8_{9E5DF5BA-C710-47DA-A4C7-95C74B774AE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Guidelines" sheetId="1" r:id="rId1"/>
    <sheet name="Consolidated" sheetId="2" r:id="rId2"/>
    <sheet name="Volunte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K17" i="2"/>
  <c r="K18" i="2"/>
  <c r="K19" i="2"/>
  <c r="K16" i="2"/>
  <c r="J19" i="2"/>
  <c r="J18" i="2"/>
  <c r="J17" i="2"/>
  <c r="J16" i="2"/>
  <c r="D20" i="2"/>
  <c r="F17" i="2"/>
  <c r="H20" i="2" s="1"/>
  <c r="F18" i="2"/>
  <c r="F19" i="2"/>
  <c r="F16" i="2"/>
  <c r="C41" i="2" l="1"/>
  <c r="D41" i="2"/>
  <c r="D47" i="2"/>
  <c r="D60" i="2"/>
  <c r="D104" i="2"/>
  <c r="D94" i="2"/>
  <c r="D91" i="2"/>
  <c r="D85" i="2"/>
  <c r="D82" i="2"/>
  <c r="D77" i="2"/>
  <c r="D71" i="2"/>
  <c r="D66" i="2"/>
  <c r="D105" i="2" l="1"/>
  <c r="D107" i="2" s="1"/>
  <c r="C20" i="2"/>
  <c r="B20" i="2"/>
  <c r="B60" i="2"/>
  <c r="C60" i="2"/>
  <c r="B41" i="2"/>
</calcChain>
</file>

<file path=xl/sharedStrings.xml><?xml version="1.0" encoding="utf-8"?>
<sst xmlns="http://schemas.openxmlformats.org/spreadsheetml/2006/main" count="200" uniqueCount="174">
  <si>
    <t>Company name</t>
  </si>
  <si>
    <t>Cross Plains Area EMS</t>
  </si>
  <si>
    <t>Budget name</t>
  </si>
  <si>
    <t>2026 Budget draft</t>
  </si>
  <si>
    <t>Budget type</t>
  </si>
  <si>
    <t>Profit and loss</t>
  </si>
  <si>
    <t>Period</t>
  </si>
  <si>
    <t>FY 2026 (Jan 2026 - Dec 2026)</t>
  </si>
  <si>
    <t>Follow these guidelines when you want to get your budget back to QuickBooks.</t>
  </si>
  <si>
    <t/>
  </si>
  <si>
    <t xml:space="preserve"> QuickBooks uses the budget details on this sheet to read budget type, timeline, categories, and so on. When you update this info and save the budget with a new name and budgeting period, you're creating a new budget.</t>
  </si>
  <si>
    <t>* Do not delete the guidelines sheet.</t>
  </si>
  <si>
    <t>* Do not change the sheet names.</t>
  </si>
  <si>
    <t>* Do not change the row or column labels. Rows with invalid entries will be ignored during upload.</t>
  </si>
  <si>
    <t>* Leave unwanted columns or rows blank. You can edit the budget in QuickBooks once the upload is complete.</t>
  </si>
  <si>
    <t>* Add columns only at the end and not in between.</t>
  </si>
  <si>
    <t>* You can add or remove rows as needed.</t>
  </si>
  <si>
    <t>* The accounts you see in the template are taken from the company chart of accounts to which you want to import your budget.</t>
  </si>
  <si>
    <t>* You can format the template, rename your budget, and add in numbers and formulas.</t>
  </si>
  <si>
    <t>* Enter cell values only between -99,999,999,999 and +99,999,999,999</t>
  </si>
  <si>
    <t>Accounts</t>
  </si>
  <si>
    <t>Income</t>
  </si>
  <si>
    <t xml:space="preserve">   1500 Ambulance Fees</t>
  </si>
  <si>
    <t xml:space="preserve">      1500.1 Ambulance Service Revenue</t>
  </si>
  <si>
    <t xml:space="preserve">      1500.4 Community EMS</t>
  </si>
  <si>
    <t xml:space="preserve">   1504.1 Interest</t>
  </si>
  <si>
    <t xml:space="preserve">   1505 CPR Community Training Revenue</t>
  </si>
  <si>
    <t xml:space="preserve">   1506 Other Income</t>
  </si>
  <si>
    <t xml:space="preserve">      1506.1 Cash Back</t>
  </si>
  <si>
    <t xml:space="preserve">   Contributed income</t>
  </si>
  <si>
    <t xml:space="preserve">      Donations directed by individuals</t>
  </si>
  <si>
    <t xml:space="preserve">      Government grants &amp; contracts</t>
  </si>
  <si>
    <t xml:space="preserve">      Grants from other nonprofits</t>
  </si>
  <si>
    <t xml:space="preserve">      In-kind donations</t>
  </si>
  <si>
    <t xml:space="preserve">   Municipal Fees</t>
  </si>
  <si>
    <t>Total Income</t>
  </si>
  <si>
    <t>Expense</t>
  </si>
  <si>
    <t xml:space="preserve">   100 Gross Wages</t>
  </si>
  <si>
    <t xml:space="preserve">      101 Chief Wages</t>
  </si>
  <si>
    <t xml:space="preserve">      101.1 Chief Stipened</t>
  </si>
  <si>
    <t xml:space="preserve">      102 Deputy Chief</t>
  </si>
  <si>
    <t xml:space="preserve">      103 Full Time Wages</t>
  </si>
  <si>
    <t xml:space="preserve">      103.1 FT Overtime</t>
  </si>
  <si>
    <t xml:space="preserve">      103.2 PTO Paid out</t>
  </si>
  <si>
    <t xml:space="preserve">      104 Part Time Wages</t>
  </si>
  <si>
    <t xml:space="preserve">      104.1 Part Time OT</t>
  </si>
  <si>
    <t xml:space="preserve">      105 Volunteer Stipends</t>
  </si>
  <si>
    <t xml:space="preserve">      106.2 Event Pay</t>
  </si>
  <si>
    <t xml:space="preserve">      107 FICA tax</t>
  </si>
  <si>
    <t xml:space="preserve">      171 Health Insurance</t>
  </si>
  <si>
    <t xml:space="preserve">      172 Dental</t>
  </si>
  <si>
    <t xml:space="preserve">      173 Workman's Comp Insurance</t>
  </si>
  <si>
    <t xml:space="preserve">      174 Retirement</t>
  </si>
  <si>
    <t xml:space="preserve">      177 Life Insurance</t>
  </si>
  <si>
    <t xml:space="preserve">      178 Income Continuation Disability</t>
  </si>
  <si>
    <t xml:space="preserve">      181 Length of Service Award (LOSA)</t>
  </si>
  <si>
    <t xml:space="preserve">      190 CPR Wages</t>
  </si>
  <si>
    <t xml:space="preserve">   175 WRS Accrual</t>
  </si>
  <si>
    <t xml:space="preserve">   186 CPR Cards</t>
  </si>
  <si>
    <t xml:space="preserve">   187 CPR Disposable Supplies</t>
  </si>
  <si>
    <t xml:space="preserve">   188 CPR Equipment</t>
  </si>
  <si>
    <t xml:space="preserve">   200 Contractual Services</t>
  </si>
  <si>
    <t xml:space="preserve">      200.1 Medical Direction</t>
  </si>
  <si>
    <t xml:space="preserve">      201 Computer Consulting &amp; Supplies</t>
  </si>
  <si>
    <t xml:space="preserve">      202 Bookkeeping</t>
  </si>
  <si>
    <t xml:space="preserve">      204 Payroll Processing Fee</t>
  </si>
  <si>
    <t xml:space="preserve">      205 Ambulance Billing</t>
  </si>
  <si>
    <t xml:space="preserve">      206 CAD software</t>
  </si>
  <si>
    <t xml:space="preserve">      208 Fire Alarm System Monitoring</t>
  </si>
  <si>
    <t xml:space="preserve">      209 Defib Maintenance</t>
  </si>
  <si>
    <t xml:space="preserve">      210 ALS Intercepts</t>
  </si>
  <si>
    <t xml:space="preserve">      211 Patient Reimbursements</t>
  </si>
  <si>
    <t xml:space="preserve">      212 Scheduling Software</t>
  </si>
  <si>
    <t xml:space="preserve">      213 Vector Solutions</t>
  </si>
  <si>
    <t xml:space="preserve">   200.2 Employee Health Stipend</t>
  </si>
  <si>
    <t xml:space="preserve">   250 FAP Expense</t>
  </si>
  <si>
    <t xml:space="preserve">   300 Supplies and Expenses</t>
  </si>
  <si>
    <t xml:space="preserve">      301 Office Supplies</t>
  </si>
  <si>
    <t xml:space="preserve">         301.1 Postage &amp; PO Box</t>
  </si>
  <si>
    <t xml:space="preserve">      302 Building Operating Cost</t>
  </si>
  <si>
    <t xml:space="preserve">         302.1 Building Cleaning Supplies</t>
  </si>
  <si>
    <t xml:space="preserve">         302.2 Building Maintenance</t>
  </si>
  <si>
    <t xml:space="preserve">         302.3 Insurance - BLD &amp; PROP</t>
  </si>
  <si>
    <t xml:space="preserve">      305 Vehicle Cost</t>
  </si>
  <si>
    <t xml:space="preserve">         305.1 Vehicle Fuel</t>
  </si>
  <si>
    <t xml:space="preserve">         305.2 Vehicle Repair</t>
  </si>
  <si>
    <t xml:space="preserve">         305.3 Vehicle Insurance</t>
  </si>
  <si>
    <t xml:space="preserve">      306 Medical Supplies</t>
  </si>
  <si>
    <t xml:space="preserve">         306.1 Disposable Medical Supplies</t>
  </si>
  <si>
    <t xml:space="preserve">         306.2 Oxygen</t>
  </si>
  <si>
    <t xml:space="preserve">         306.3 Medical Equipment</t>
  </si>
  <si>
    <t xml:space="preserve">      307 Uniforms</t>
  </si>
  <si>
    <t xml:space="preserve">         307.01 Uniform Stipends - FT</t>
  </si>
  <si>
    <t xml:space="preserve">      308 Training</t>
  </si>
  <si>
    <t xml:space="preserve">         308.1 Public Relations</t>
  </si>
  <si>
    <t xml:space="preserve">         308.2 Training Supplies</t>
  </si>
  <si>
    <t xml:space="preserve">         308.3 School Expenses</t>
  </si>
  <si>
    <t xml:space="preserve">         308.4 Employee Recognition</t>
  </si>
  <si>
    <t xml:space="preserve">      309 Equipment/Capital Fund</t>
  </si>
  <si>
    <t xml:space="preserve">         309.1 Communication-Pager, Radio, &amp; Central Square</t>
  </si>
  <si>
    <t xml:space="preserve">   315 Dues &amp; subscriptions</t>
  </si>
  <si>
    <t xml:space="preserve">   Occupancy</t>
  </si>
  <si>
    <t xml:space="preserve">      Utilities</t>
  </si>
  <si>
    <t xml:space="preserve">         203 Utilities</t>
  </si>
  <si>
    <t xml:space="preserve">            203.1 Gas &amp; Electric</t>
  </si>
  <si>
    <t xml:space="preserve">            203.2 Mobile Phone</t>
  </si>
  <si>
    <t xml:space="preserve">            203.3 Telephone, Internet &amp; TV</t>
  </si>
  <si>
    <t xml:space="preserve">            203.4 Water &amp; Sewer</t>
  </si>
  <si>
    <t>Total Expense</t>
  </si>
  <si>
    <t>Total Net Income</t>
  </si>
  <si>
    <t>Total 100 Gross Wages</t>
  </si>
  <si>
    <t>Total 200 Contractual Services</t>
  </si>
  <si>
    <t>Total 301 Office Supplies</t>
  </si>
  <si>
    <t>Total 302 Building Operating Cost</t>
  </si>
  <si>
    <t>Total 305 Vehicle Cost</t>
  </si>
  <si>
    <t>Total 306 Medical Supplies</t>
  </si>
  <si>
    <t>Total 307 Uniforms</t>
  </si>
  <si>
    <t>Total 308 Training</t>
  </si>
  <si>
    <t>Total 309 Equipment/Capital Fund</t>
  </si>
  <si>
    <t>Total 300 Supplies and Expenses</t>
  </si>
  <si>
    <t>same</t>
  </si>
  <si>
    <t>Per WRS, this continues to be on "holiday"</t>
  </si>
  <si>
    <t>Have not needed this as of yet</t>
  </si>
  <si>
    <t>103, 103.00</t>
  </si>
  <si>
    <r>
      <rPr>
        <sz val="12"/>
        <color theme="8" tint="-0.249977111117893"/>
        <rFont val="Aptos Narrow"/>
        <family val="2"/>
      </rPr>
      <t>↑</t>
    </r>
    <r>
      <rPr>
        <sz val="12.25"/>
        <color theme="8" tint="-0.249977111117893"/>
        <rFont val="Calibri"/>
        <family val="2"/>
      </rPr>
      <t xml:space="preserve">3%      </t>
    </r>
    <r>
      <rPr>
        <sz val="12.25"/>
        <color theme="1"/>
        <rFont val="Calibri"/>
        <family val="2"/>
      </rPr>
      <t xml:space="preserve">                                                                                                                                      </t>
    </r>
  </si>
  <si>
    <r>
      <rPr>
        <sz val="12"/>
        <color theme="9" tint="-0.249977111117893"/>
        <rFont val="Calibri"/>
        <family val="2"/>
        <scheme val="minor"/>
      </rPr>
      <t xml:space="preserve">two full timers, make 50,050.00 each 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4" tint="-0.249977111117893"/>
        <rFont val="Calibri"/>
        <family val="2"/>
        <scheme val="minor"/>
      </rPr>
      <t xml:space="preserve"> </t>
    </r>
    <r>
      <rPr>
        <sz val="12"/>
        <color theme="4" tint="-0.249977111117893"/>
        <rFont val="Aptos Narrow"/>
        <family val="2"/>
      </rPr>
      <t>↑</t>
    </r>
    <r>
      <rPr>
        <sz val="12"/>
        <color theme="4" tint="-0.249977111117893"/>
        <rFont val="Calibri"/>
        <family val="2"/>
        <scheme val="minor"/>
      </rPr>
      <t>3% 51,551.50 each</t>
    </r>
  </si>
  <si>
    <r>
      <rPr>
        <sz val="12"/>
        <color theme="4" tint="-0.249977111117893"/>
        <rFont val="Aptos Narrow"/>
        <family val="2"/>
      </rPr>
      <t>↓</t>
    </r>
    <r>
      <rPr>
        <sz val="12"/>
        <color theme="4" tint="-0.249977111117893"/>
        <rFont val="Calibri"/>
        <family val="2"/>
      </rPr>
      <t xml:space="preserve"> by $5,000.00</t>
    </r>
  </si>
  <si>
    <t>Pass through.  CPEMS does not pay for Dental.  Should amount employee's pay yearly be on here?</t>
  </si>
  <si>
    <t>↑ Rate increase for 2026.  CPEMS will pay 14.7%, employees will pay 7.2%  total will be 21.9%</t>
  </si>
  <si>
    <r>
      <rPr>
        <sz val="12"/>
        <color theme="4" tint="-0.249977111117893"/>
        <rFont val="Aptos Narrow"/>
        <family val="2"/>
      </rPr>
      <t>↑</t>
    </r>
    <r>
      <rPr>
        <sz val="12.25"/>
        <color theme="4" tint="-0.249977111117893"/>
        <rFont val="Calibri"/>
        <family val="2"/>
      </rPr>
      <t>more volunteers for 2026</t>
    </r>
  </si>
  <si>
    <t>possible increase - no confirmed increase as of yet for 2026</t>
  </si>
  <si>
    <t>8/2025 already at $5,674.35</t>
  </si>
  <si>
    <t>3% increase possible for 2026</t>
  </si>
  <si>
    <t xml:space="preserve">same.   </t>
  </si>
  <si>
    <t>should this be estimated?  Unsure how to do that.</t>
  </si>
  <si>
    <r>
      <rPr>
        <sz val="12"/>
        <color theme="1"/>
        <rFont val="Aptos Narrow"/>
        <family val="2"/>
      </rPr>
      <t>↑</t>
    </r>
    <r>
      <rPr>
        <sz val="12.25"/>
        <color theme="1"/>
        <rFont val="Calibri"/>
        <family val="2"/>
      </rPr>
      <t xml:space="preserve"> $50.00</t>
    </r>
  </si>
  <si>
    <t>same no increase</t>
  </si>
  <si>
    <r>
      <rPr>
        <sz val="12"/>
        <color theme="1"/>
        <rFont val="Aptos Narrow"/>
        <family val="2"/>
      </rPr>
      <t>↑</t>
    </r>
    <r>
      <rPr>
        <sz val="12.25"/>
        <color theme="1"/>
        <rFont val="Calibri"/>
        <family val="2"/>
      </rPr>
      <t xml:space="preserve"> two rigs and increase in gas prices</t>
    </r>
  </si>
  <si>
    <r>
      <rPr>
        <sz val="12"/>
        <color theme="1"/>
        <rFont val="Aptos Narrow"/>
        <family val="2"/>
      </rPr>
      <t>↑</t>
    </r>
    <r>
      <rPr>
        <sz val="12"/>
        <color theme="1"/>
        <rFont val="Calibri"/>
        <family val="2"/>
        <scheme val="minor"/>
      </rPr>
      <t>Vehicle Repair, two rigs</t>
    </r>
  </si>
  <si>
    <t>two rigs</t>
  </si>
  <si>
    <t>more serious calls, more equipment.  Would like to discuss what we charge for service with Board</t>
  </si>
  <si>
    <t>By 2027 we will need dual band 800hz radios for WISCOM</t>
  </si>
  <si>
    <t>doing more events</t>
  </si>
  <si>
    <t>more training hours mandated</t>
  </si>
  <si>
    <t xml:space="preserve">went from Verizon to First Net.  This is for 3 cell phones and 2 modums </t>
  </si>
  <si>
    <t>Working with TDS to decrease, no estimate yet.  Got rid of fax machine line already</t>
  </si>
  <si>
    <t>increased events scheduled (Trout Days, Memorial Day Parade, Octoberfest)</t>
  </si>
  <si>
    <r>
      <rPr>
        <sz val="12"/>
        <color theme="9" tint="-0.249977111117893"/>
        <rFont val="Calibri"/>
        <family val="2"/>
      </rPr>
      <t>current $14.00/hr for Basic, $16.00/Advanced</t>
    </r>
    <r>
      <rPr>
        <sz val="12"/>
        <color theme="1"/>
        <rFont val="Calibri"/>
        <family val="2"/>
      </rPr>
      <t xml:space="preserve">. </t>
    </r>
    <r>
      <rPr>
        <sz val="12"/>
        <color theme="1"/>
        <rFont val="Aptos Narrow"/>
        <family val="2"/>
      </rPr>
      <t>↑</t>
    </r>
    <r>
      <rPr>
        <sz val="12.25"/>
        <color theme="1"/>
        <rFont val="Calibri"/>
        <family val="2"/>
      </rPr>
      <t xml:space="preserve"> to 19 and 20</t>
    </r>
  </si>
  <si>
    <t>seperated out insurance, current insurance on rig $1,943.00</t>
  </si>
  <si>
    <t>? We have purchased a warranty</t>
  </si>
  <si>
    <r>
      <rPr>
        <sz val="12"/>
        <color theme="1"/>
        <rFont val="Aptos Narrow"/>
        <family val="2"/>
      </rPr>
      <t>↑</t>
    </r>
    <r>
      <rPr>
        <sz val="12.25"/>
        <color theme="1"/>
        <rFont val="Calibri"/>
        <family val="2"/>
      </rPr>
      <t xml:space="preserve"> by 500.00 - also does employee health</t>
    </r>
  </si>
  <si>
    <t>WEMSA subscription - Benefit</t>
  </si>
  <si>
    <t>MATC cost increase - Wisconsin to cover 100%? See sheet</t>
  </si>
  <si>
    <t>Should be at budget for 2025</t>
  </si>
  <si>
    <r>
      <t xml:space="preserve">      1601 Village of Cross Plains </t>
    </r>
    <r>
      <rPr>
        <sz val="12"/>
        <color rgb="FFFF0000"/>
        <rFont val="Calibri"/>
        <family val="2"/>
        <scheme val="minor"/>
      </rPr>
      <t>(60.3%)</t>
    </r>
  </si>
  <si>
    <r>
      <t xml:space="preserve">      1602 Town of Cross Plains</t>
    </r>
    <r>
      <rPr>
        <sz val="12"/>
        <color rgb="FFFF0000"/>
        <rFont val="Calibri"/>
        <family val="2"/>
        <scheme val="minor"/>
      </rPr>
      <t xml:space="preserve"> (16.5%)</t>
    </r>
  </si>
  <si>
    <r>
      <t xml:space="preserve">      1603 Town of Springfield </t>
    </r>
    <r>
      <rPr>
        <sz val="12"/>
        <color rgb="FFFF0000"/>
        <rFont val="Calibri"/>
        <family val="2"/>
        <scheme val="minor"/>
      </rPr>
      <t>(13.7%)</t>
    </r>
  </si>
  <si>
    <r>
      <t xml:space="preserve">      1604 Town of Berry</t>
    </r>
    <r>
      <rPr>
        <sz val="12"/>
        <color rgb="FFFF0000"/>
        <rFont val="Calibri"/>
        <family val="2"/>
        <scheme val="minor"/>
      </rPr>
      <t xml:space="preserve"> (9.5%)</t>
    </r>
  </si>
  <si>
    <t>do we want this just when someone leaves or when anyone takes vacay?</t>
  </si>
  <si>
    <t xml:space="preserve">keep this at $3.30 per hour </t>
  </si>
  <si>
    <t>24 population used for 2026 - 60.3%</t>
  </si>
  <si>
    <t>24 population used for 2026- 16.5%</t>
  </si>
  <si>
    <t>24 population used for 2026 - 13.7%</t>
  </si>
  <si>
    <r>
      <rPr>
        <sz val="12"/>
        <color theme="1"/>
        <rFont val="Aptos Narrow"/>
        <family val="2"/>
      </rPr>
      <t>↑</t>
    </r>
    <r>
      <rPr>
        <sz val="12.25"/>
        <color theme="1"/>
        <rFont val="Calibri"/>
        <family val="2"/>
      </rPr>
      <t>3%</t>
    </r>
  </si>
  <si>
    <t>FAP</t>
  </si>
  <si>
    <t>Only Hannah and Holly taking health insurance.</t>
  </si>
  <si>
    <r>
      <rPr>
        <sz val="12"/>
        <color theme="4" tint="-0.249977111117893"/>
        <rFont val="Aptos Narrow"/>
        <family val="2"/>
      </rPr>
      <t>↓</t>
    </r>
    <r>
      <rPr>
        <sz val="12.25"/>
        <color theme="4" tint="-0.249977111117893"/>
        <rFont val="Calibri"/>
        <family val="2"/>
      </rPr>
      <t xml:space="preserve"> $3,000.00  we have not had any Work Comp Injuries in 24 or 25</t>
    </r>
  </si>
  <si>
    <t>↑</t>
  </si>
  <si>
    <t xml:space="preserve">3% increase </t>
  </si>
  <si>
    <t>24 population used for 2026 - 9.5%</t>
  </si>
  <si>
    <t>678.304.00</t>
  </si>
  <si>
    <t>Calculations in YELLOW are 2020 census pop + new homes (using avg household)</t>
  </si>
  <si>
    <t>Percentages did not initially match. Difference of $2380.37 dispersed to municipalities.</t>
  </si>
  <si>
    <t xml:space="preserve">Final percentages in YELLOW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</si>
</sst>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  <font>
      <sz val="12.25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sz val="12"/>
      <color theme="4" tint="-0.249977111117893"/>
      <name val="Aptos Narrow"/>
      <family val="2"/>
    </font>
    <font>
      <sz val="12"/>
      <color theme="4" tint="-0.249977111117893"/>
      <name val="Calibri"/>
      <family val="2"/>
    </font>
    <font>
      <sz val="12.25"/>
      <color theme="4" tint="-0.249977111117893"/>
      <name val="Calibri"/>
      <family val="2"/>
    </font>
    <font>
      <sz val="12"/>
      <color theme="9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2"/>
      <color theme="8" tint="-0.249977111117893"/>
      <name val="Aptos Narrow"/>
      <family val="2"/>
    </font>
    <font>
      <sz val="12.25"/>
      <color theme="8" tint="-0.249977111117893"/>
      <name val="Calibri"/>
      <family val="2"/>
    </font>
    <font>
      <sz val="12"/>
      <color theme="9" tint="-0.249977111117893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0" fillId="4" borderId="0" xfId="0" applyFill="1"/>
    <xf numFmtId="4" fontId="0" fillId="4" borderId="0" xfId="0" applyNumberFormat="1" applyFill="1"/>
    <xf numFmtId="3" fontId="0" fillId="4" borderId="0" xfId="0" applyNumberFormat="1" applyFill="1"/>
    <xf numFmtId="4" fontId="1" fillId="4" borderId="0" xfId="0" applyNumberFormat="1" applyFont="1" applyFill="1"/>
    <xf numFmtId="0" fontId="1" fillId="4" borderId="0" xfId="0" applyFont="1" applyFill="1"/>
    <xf numFmtId="0" fontId="0" fillId="5" borderId="0" xfId="0" applyFill="1"/>
    <xf numFmtId="4" fontId="0" fillId="5" borderId="0" xfId="0" applyNumberFormat="1" applyFill="1"/>
    <xf numFmtId="4" fontId="1" fillId="5" borderId="0" xfId="0" applyNumberFormat="1" applyFont="1" applyFill="1"/>
    <xf numFmtId="0" fontId="1" fillId="5" borderId="0" xfId="0" applyFont="1" applyFill="1"/>
    <xf numFmtId="0" fontId="0" fillId="6" borderId="0" xfId="0" applyFill="1"/>
    <xf numFmtId="4" fontId="0" fillId="6" borderId="0" xfId="0" applyNumberFormat="1" applyFill="1"/>
    <xf numFmtId="0" fontId="5" fillId="0" borderId="0" xfId="0" applyFont="1"/>
    <xf numFmtId="0" fontId="7" fillId="0" borderId="0" xfId="0" applyFont="1"/>
    <xf numFmtId="0" fontId="10" fillId="0" borderId="0" xfId="0" applyFont="1"/>
    <xf numFmtId="4" fontId="6" fillId="0" borderId="0" xfId="0" applyNumberFormat="1" applyFont="1"/>
    <xf numFmtId="0" fontId="6" fillId="0" borderId="0" xfId="0" applyFont="1"/>
    <xf numFmtId="4" fontId="1" fillId="6" borderId="0" xfId="0" applyNumberFormat="1" applyFont="1" applyFill="1"/>
    <xf numFmtId="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3" fillId="0" borderId="0" xfId="0" applyFont="1"/>
    <xf numFmtId="4" fontId="2" fillId="0" borderId="0" xfId="0" applyNumberFormat="1" applyFont="1"/>
    <xf numFmtId="4" fontId="0" fillId="2" borderId="0" xfId="0" applyNumberFormat="1" applyFill="1"/>
    <xf numFmtId="0" fontId="2" fillId="2" borderId="0" xfId="0" applyFont="1" applyFill="1"/>
    <xf numFmtId="10" fontId="0" fillId="0" borderId="0" xfId="2" applyNumberFormat="1" applyFont="1"/>
    <xf numFmtId="44" fontId="0" fillId="0" borderId="0" xfId="1" applyFont="1"/>
    <xf numFmtId="44" fontId="0" fillId="2" borderId="0" xfId="0" applyNumberFormat="1" applyFill="1"/>
    <xf numFmtId="44" fontId="0" fillId="0" borderId="0" xfId="0" applyNumberFormat="1"/>
    <xf numFmtId="10" fontId="0" fillId="2" borderId="0" xfId="2" applyNumberFormat="1" applyFont="1" applyFill="1"/>
    <xf numFmtId="9" fontId="0" fillId="5" borderId="1" xfId="2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5.5" x14ac:dyDescent="0.35"/>
  <cols>
    <col min="1" max="1" width="13.83203125" customWidth="1"/>
    <col min="2" max="2" width="30.83203125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2</v>
      </c>
      <c r="B2" t="s">
        <v>3</v>
      </c>
    </row>
    <row r="3" spans="1:2" x14ac:dyDescent="0.35">
      <c r="A3" t="s">
        <v>4</v>
      </c>
      <c r="B3" t="s">
        <v>5</v>
      </c>
    </row>
    <row r="4" spans="1:2" x14ac:dyDescent="0.35">
      <c r="A4" t="s">
        <v>6</v>
      </c>
      <c r="B4" t="s">
        <v>7</v>
      </c>
    </row>
    <row r="8" spans="1:2" x14ac:dyDescent="0.35">
      <c r="B8" t="s">
        <v>8</v>
      </c>
    </row>
    <row r="9" spans="1:2" x14ac:dyDescent="0.35">
      <c r="B9" t="s">
        <v>9</v>
      </c>
    </row>
    <row r="10" spans="1:2" x14ac:dyDescent="0.35">
      <c r="B10" t="s">
        <v>10</v>
      </c>
    </row>
    <row r="11" spans="1:2" x14ac:dyDescent="0.35">
      <c r="B11" t="s">
        <v>11</v>
      </c>
    </row>
    <row r="12" spans="1:2" x14ac:dyDescent="0.35">
      <c r="B12" t="s">
        <v>12</v>
      </c>
    </row>
    <row r="13" spans="1:2" x14ac:dyDescent="0.35">
      <c r="B13" t="s">
        <v>13</v>
      </c>
    </row>
    <row r="14" spans="1:2" x14ac:dyDescent="0.35">
      <c r="B14" t="s">
        <v>14</v>
      </c>
    </row>
    <row r="15" spans="1:2" x14ac:dyDescent="0.35">
      <c r="B15" t="s">
        <v>15</v>
      </c>
    </row>
    <row r="16" spans="1:2" x14ac:dyDescent="0.35">
      <c r="B16" t="s">
        <v>16</v>
      </c>
    </row>
    <row r="17" spans="2:2" x14ac:dyDescent="0.35">
      <c r="B17" t="s">
        <v>17</v>
      </c>
    </row>
    <row r="18" spans="2:2" x14ac:dyDescent="0.35">
      <c r="B18" t="s">
        <v>18</v>
      </c>
    </row>
    <row r="19" spans="2:2" x14ac:dyDescent="0.35">
      <c r="B19" t="s">
        <v>19</v>
      </c>
    </row>
  </sheetData>
  <pageMargins left="0.7" right="0.7" top="0.75" bottom="0.75" header="0.3" footer="0.3"/>
  <ignoredErrors>
    <ignoredError sqref="A1:B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1"/>
  <sheetViews>
    <sheetView tabSelected="1" topLeftCell="A4" zoomScale="102" workbookViewId="0">
      <selection activeCell="H29" sqref="H29"/>
    </sheetView>
  </sheetViews>
  <sheetFormatPr defaultRowHeight="15.5" x14ac:dyDescent="0.35"/>
  <cols>
    <col min="1" max="1" width="38.83203125" customWidth="1"/>
    <col min="2" max="2" width="16.5" style="10" customWidth="1"/>
    <col min="3" max="3" width="12.5" style="5" customWidth="1"/>
    <col min="4" max="4" width="11.83203125" style="14" customWidth="1"/>
    <col min="5" max="5" width="61.33203125" customWidth="1"/>
    <col min="6" max="6" width="12.75" bestFit="1" customWidth="1"/>
    <col min="7" max="7" width="13.5" bestFit="1" customWidth="1"/>
    <col min="8" max="8" width="10.58203125" bestFit="1" customWidth="1"/>
    <col min="10" max="10" width="12.75" bestFit="1" customWidth="1"/>
  </cols>
  <sheetData>
    <row r="1" spans="1:11" x14ac:dyDescent="0.35">
      <c r="A1" t="s">
        <v>20</v>
      </c>
      <c r="B1" s="10">
        <v>2024</v>
      </c>
      <c r="C1" s="5">
        <v>2025</v>
      </c>
      <c r="D1" s="14">
        <v>2026</v>
      </c>
    </row>
    <row r="2" spans="1:11" x14ac:dyDescent="0.35">
      <c r="A2" t="s">
        <v>21</v>
      </c>
    </row>
    <row r="3" spans="1:11" x14ac:dyDescent="0.35">
      <c r="A3" t="s">
        <v>22</v>
      </c>
    </row>
    <row r="4" spans="1:11" x14ac:dyDescent="0.35">
      <c r="A4" t="s">
        <v>23</v>
      </c>
      <c r="B4" s="11">
        <v>210000</v>
      </c>
      <c r="C4" s="6">
        <v>240000</v>
      </c>
      <c r="D4" s="15">
        <v>260000</v>
      </c>
      <c r="E4" s="17"/>
    </row>
    <row r="5" spans="1:11" x14ac:dyDescent="0.35">
      <c r="A5" t="s">
        <v>24</v>
      </c>
      <c r="D5" s="15">
        <v>1000</v>
      </c>
      <c r="E5" s="16"/>
    </row>
    <row r="6" spans="1:11" x14ac:dyDescent="0.35">
      <c r="A6" t="s">
        <v>25</v>
      </c>
    </row>
    <row r="7" spans="1:11" x14ac:dyDescent="0.35">
      <c r="A7" t="s">
        <v>26</v>
      </c>
      <c r="C7" s="6">
        <v>3000</v>
      </c>
      <c r="D7" s="15">
        <v>1500</v>
      </c>
      <c r="E7" s="16"/>
    </row>
    <row r="8" spans="1:11" x14ac:dyDescent="0.35">
      <c r="A8" t="s">
        <v>27</v>
      </c>
    </row>
    <row r="9" spans="1:11" x14ac:dyDescent="0.35">
      <c r="A9" t="s">
        <v>28</v>
      </c>
    </row>
    <row r="10" spans="1:11" x14ac:dyDescent="0.35">
      <c r="A10" t="s">
        <v>29</v>
      </c>
    </row>
    <row r="11" spans="1:11" x14ac:dyDescent="0.35">
      <c r="A11" t="s">
        <v>30</v>
      </c>
    </row>
    <row r="12" spans="1:11" x14ac:dyDescent="0.35">
      <c r="A12" t="s">
        <v>31</v>
      </c>
      <c r="D12" s="15">
        <v>20000</v>
      </c>
      <c r="E12" t="s">
        <v>164</v>
      </c>
    </row>
    <row r="13" spans="1:11" x14ac:dyDescent="0.35">
      <c r="A13" t="s">
        <v>32</v>
      </c>
      <c r="C13" s="6">
        <v>7000</v>
      </c>
      <c r="D13" s="15"/>
      <c r="E13" s="17"/>
    </row>
    <row r="14" spans="1:11" x14ac:dyDescent="0.35">
      <c r="A14" t="s">
        <v>33</v>
      </c>
    </row>
    <row r="15" spans="1:11" x14ac:dyDescent="0.35">
      <c r="A15" t="s">
        <v>34</v>
      </c>
    </row>
    <row r="16" spans="1:11" x14ac:dyDescent="0.35">
      <c r="A16" t="s">
        <v>154</v>
      </c>
      <c r="B16" s="11">
        <v>276178.38</v>
      </c>
      <c r="C16" s="6">
        <v>286068.53999999998</v>
      </c>
      <c r="D16" s="27">
        <v>295569.15222425223</v>
      </c>
      <c r="E16" s="22" t="s">
        <v>160</v>
      </c>
      <c r="F16" s="30">
        <f>$G$20*G16</f>
        <v>294227.78222425224</v>
      </c>
      <c r="G16" s="29">
        <v>0.58316198154050825</v>
      </c>
      <c r="H16">
        <v>1341.37</v>
      </c>
      <c r="J16" s="32">
        <f>F16+H16</f>
        <v>295569.15222425223</v>
      </c>
      <c r="K16" s="33">
        <f>J16/$G$20</f>
        <v>0.5858205883561719</v>
      </c>
    </row>
    <row r="17" spans="1:12" x14ac:dyDescent="0.35">
      <c r="A17" t="s">
        <v>155</v>
      </c>
      <c r="B17" s="11">
        <v>74370.899999999994</v>
      </c>
      <c r="C17" s="6">
        <v>86702.28</v>
      </c>
      <c r="D17" s="27">
        <v>88558.796019699541</v>
      </c>
      <c r="E17" s="22" t="s">
        <v>161</v>
      </c>
      <c r="F17" s="30">
        <f t="shared" ref="D17:F19" si="0">$G$20*G17</f>
        <v>88138.796019699541</v>
      </c>
      <c r="G17" s="29">
        <v>0.17469184775442997</v>
      </c>
      <c r="H17">
        <v>420</v>
      </c>
      <c r="J17" s="32">
        <f>F17+H17</f>
        <v>88558.796019699541</v>
      </c>
      <c r="K17" s="33">
        <f t="shared" ref="K17:K19" si="1">J17/$G$20</f>
        <v>0.17552429134760614</v>
      </c>
    </row>
    <row r="18" spans="1:12" x14ac:dyDescent="0.35">
      <c r="A18" t="s">
        <v>156</v>
      </c>
      <c r="B18" s="11">
        <v>69511.100000000006</v>
      </c>
      <c r="C18" s="6">
        <v>69557.759999999995</v>
      </c>
      <c r="D18" s="27">
        <v>71383.371768917335</v>
      </c>
      <c r="E18" s="22" t="s">
        <v>162</v>
      </c>
      <c r="F18" s="30">
        <f t="shared" si="0"/>
        <v>70963.371768917335</v>
      </c>
      <c r="G18" s="29">
        <v>0.14065000995051011</v>
      </c>
      <c r="H18">
        <v>420</v>
      </c>
      <c r="J18" s="32">
        <f>F18+H18</f>
        <v>71383.371768917335</v>
      </c>
      <c r="K18" s="33">
        <f t="shared" si="1"/>
        <v>0.14148245354368627</v>
      </c>
    </row>
    <row r="19" spans="1:12" x14ac:dyDescent="0.35">
      <c r="A19" t="s">
        <v>157</v>
      </c>
      <c r="B19" s="11">
        <v>44785.68</v>
      </c>
      <c r="C19" s="6">
        <v>47514.81</v>
      </c>
      <c r="D19" s="27">
        <v>49027.367838234175</v>
      </c>
      <c r="E19" s="22" t="s">
        <v>169</v>
      </c>
      <c r="F19" s="30">
        <f t="shared" si="0"/>
        <v>48828.367838234175</v>
      </c>
      <c r="G19" s="29">
        <v>9.6778242790922883E-2</v>
      </c>
      <c r="H19">
        <v>199</v>
      </c>
      <c r="J19" s="32">
        <f>F19+H19</f>
        <v>49027.367838234175</v>
      </c>
      <c r="K19" s="33">
        <f t="shared" si="1"/>
        <v>9.7172662493403977E-2</v>
      </c>
    </row>
    <row r="20" spans="1:12" s="1" customFormat="1" x14ac:dyDescent="0.35">
      <c r="A20" s="1" t="s">
        <v>35</v>
      </c>
      <c r="B20" s="12">
        <f>SUM(B4:B19)</f>
        <v>674846.06</v>
      </c>
      <c r="C20" s="8">
        <f>SUM(C4:C19)</f>
        <v>739843.39000000013</v>
      </c>
      <c r="D20" s="21">
        <f>SUM(D4:D19)</f>
        <v>787038.68785110326</v>
      </c>
      <c r="E20" s="22" t="s">
        <v>168</v>
      </c>
      <c r="F20" s="31">
        <f>SUM(F16:F19)</f>
        <v>502158.31785110326</v>
      </c>
      <c r="G20" s="30">
        <v>504538.69</v>
      </c>
      <c r="H20" s="31">
        <f>G20-F20</f>
        <v>2380.3721488967421</v>
      </c>
    </row>
    <row r="21" spans="1:12" ht="16" thickBot="1" x14ac:dyDescent="0.4">
      <c r="A21" t="s">
        <v>36</v>
      </c>
    </row>
    <row r="22" spans="1:12" x14ac:dyDescent="0.35">
      <c r="A22" t="s">
        <v>37</v>
      </c>
      <c r="F22" s="34" t="s">
        <v>171</v>
      </c>
      <c r="G22" s="35"/>
      <c r="H22" s="35"/>
      <c r="I22" s="35"/>
      <c r="J22" s="35"/>
      <c r="K22" s="35"/>
      <c r="L22" s="36"/>
    </row>
    <row r="23" spans="1:12" ht="16.5" x14ac:dyDescent="0.4">
      <c r="A23" t="s">
        <v>38</v>
      </c>
      <c r="B23" s="11">
        <v>74000</v>
      </c>
      <c r="C23" s="6">
        <v>75000</v>
      </c>
      <c r="D23" s="15">
        <v>77250</v>
      </c>
      <c r="E23" s="26" t="s">
        <v>163</v>
      </c>
      <c r="F23" s="37" t="s">
        <v>172</v>
      </c>
      <c r="G23" s="38"/>
      <c r="H23" s="38"/>
      <c r="I23" s="38"/>
      <c r="J23" s="38"/>
      <c r="K23" s="38"/>
      <c r="L23" s="39"/>
    </row>
    <row r="24" spans="1:12" ht="16" thickBot="1" x14ac:dyDescent="0.4">
      <c r="A24" t="s">
        <v>39</v>
      </c>
      <c r="C24" s="5">
        <v>0</v>
      </c>
      <c r="D24" s="14">
        <v>0</v>
      </c>
      <c r="E24" s="18" t="s">
        <v>122</v>
      </c>
      <c r="F24" s="40" t="s">
        <v>173</v>
      </c>
      <c r="G24" s="41"/>
      <c r="H24" s="41"/>
      <c r="I24" s="41"/>
      <c r="J24" s="41"/>
      <c r="K24" s="41"/>
      <c r="L24" s="42"/>
    </row>
    <row r="25" spans="1:12" ht="16.5" x14ac:dyDescent="0.4">
      <c r="A25" t="s">
        <v>40</v>
      </c>
      <c r="B25" s="11">
        <v>60000</v>
      </c>
      <c r="C25" s="6">
        <v>60600</v>
      </c>
      <c r="D25" s="15">
        <v>62418</v>
      </c>
      <c r="E25" s="4" t="s">
        <v>124</v>
      </c>
    </row>
    <row r="26" spans="1:12" ht="16" x14ac:dyDescent="0.4">
      <c r="A26" t="s">
        <v>41</v>
      </c>
      <c r="B26" s="11">
        <v>100000</v>
      </c>
      <c r="C26" s="7">
        <v>100100</v>
      </c>
      <c r="D26" s="15">
        <v>103103</v>
      </c>
      <c r="E26" t="s">
        <v>125</v>
      </c>
    </row>
    <row r="27" spans="1:12" ht="16" x14ac:dyDescent="0.4">
      <c r="A27" t="s">
        <v>42</v>
      </c>
      <c r="B27" s="11">
        <v>30000</v>
      </c>
      <c r="C27" s="6">
        <v>15000</v>
      </c>
      <c r="D27" s="15">
        <v>10000</v>
      </c>
      <c r="E27" s="17" t="s">
        <v>126</v>
      </c>
    </row>
    <row r="28" spans="1:12" x14ac:dyDescent="0.35">
      <c r="A28" t="s">
        <v>43</v>
      </c>
      <c r="C28" s="5">
        <v>0</v>
      </c>
      <c r="E28" t="s">
        <v>158</v>
      </c>
    </row>
    <row r="29" spans="1:12" ht="16.5" x14ac:dyDescent="0.4">
      <c r="A29" t="s">
        <v>44</v>
      </c>
      <c r="B29" s="11">
        <v>100000</v>
      </c>
      <c r="C29" s="6">
        <v>165000</v>
      </c>
      <c r="D29" s="15">
        <v>190000</v>
      </c>
      <c r="E29" s="3" t="s">
        <v>147</v>
      </c>
    </row>
    <row r="30" spans="1:12" x14ac:dyDescent="0.35">
      <c r="A30" t="s">
        <v>45</v>
      </c>
      <c r="C30" s="6">
        <v>3000</v>
      </c>
      <c r="D30" s="15">
        <v>3000</v>
      </c>
      <c r="E30" s="3" t="s">
        <v>120</v>
      </c>
    </row>
    <row r="31" spans="1:12" x14ac:dyDescent="0.35">
      <c r="A31" t="s">
        <v>46</v>
      </c>
      <c r="B31" s="11">
        <v>20000</v>
      </c>
      <c r="C31" s="6">
        <v>23000</v>
      </c>
      <c r="D31" s="15">
        <v>30000</v>
      </c>
      <c r="E31" s="17" t="s">
        <v>159</v>
      </c>
    </row>
    <row r="32" spans="1:12" x14ac:dyDescent="0.35">
      <c r="A32" t="s">
        <v>47</v>
      </c>
      <c r="D32" s="15">
        <v>2000</v>
      </c>
      <c r="E32" s="3" t="s">
        <v>146</v>
      </c>
    </row>
    <row r="33" spans="1:5" x14ac:dyDescent="0.35">
      <c r="A33" t="s">
        <v>48</v>
      </c>
    </row>
    <row r="34" spans="1:5" ht="16" x14ac:dyDescent="0.4">
      <c r="A34" t="s">
        <v>49</v>
      </c>
      <c r="B34" s="11">
        <v>68000</v>
      </c>
      <c r="C34" s="6">
        <v>50000</v>
      </c>
      <c r="D34" s="15">
        <v>38000</v>
      </c>
      <c r="E34" s="19" t="s">
        <v>165</v>
      </c>
    </row>
    <row r="35" spans="1:5" x14ac:dyDescent="0.35">
      <c r="A35" t="s">
        <v>50</v>
      </c>
      <c r="B35" s="11">
        <v>3400</v>
      </c>
      <c r="D35" s="15">
        <v>2000</v>
      </c>
      <c r="E35" t="s">
        <v>127</v>
      </c>
    </row>
    <row r="36" spans="1:5" ht="16.5" x14ac:dyDescent="0.4">
      <c r="A36" t="s">
        <v>51</v>
      </c>
      <c r="B36" s="11">
        <v>20000</v>
      </c>
      <c r="C36" s="6">
        <v>13000</v>
      </c>
      <c r="D36" s="15">
        <v>10000</v>
      </c>
      <c r="E36" s="17" t="s">
        <v>166</v>
      </c>
    </row>
    <row r="37" spans="1:5" ht="16" x14ac:dyDescent="0.4">
      <c r="A37" t="s">
        <v>52</v>
      </c>
      <c r="B37" s="11">
        <v>38000</v>
      </c>
      <c r="C37" s="6">
        <v>45000</v>
      </c>
      <c r="D37" s="15">
        <v>52000</v>
      </c>
      <c r="E37" s="20" t="s">
        <v>128</v>
      </c>
    </row>
    <row r="38" spans="1:5" ht="16" x14ac:dyDescent="0.4">
      <c r="A38" t="s">
        <v>53</v>
      </c>
      <c r="B38" s="11">
        <v>330</v>
      </c>
      <c r="C38" s="5">
        <v>400</v>
      </c>
      <c r="D38" s="15">
        <v>500</v>
      </c>
      <c r="E38" s="25" t="s">
        <v>167</v>
      </c>
    </row>
    <row r="39" spans="1:5" x14ac:dyDescent="0.35">
      <c r="A39" t="s">
        <v>54</v>
      </c>
      <c r="B39" s="11">
        <v>0</v>
      </c>
      <c r="C39" s="5">
        <v>0</v>
      </c>
      <c r="D39" s="14">
        <v>0</v>
      </c>
      <c r="E39" t="s">
        <v>121</v>
      </c>
    </row>
    <row r="40" spans="1:5" ht="16.5" x14ac:dyDescent="0.4">
      <c r="A40" t="s">
        <v>55</v>
      </c>
      <c r="B40" s="11">
        <v>8500</v>
      </c>
      <c r="C40" s="6">
        <v>8000</v>
      </c>
      <c r="D40" s="15">
        <v>10000</v>
      </c>
      <c r="E40" s="17" t="s">
        <v>129</v>
      </c>
    </row>
    <row r="41" spans="1:5" x14ac:dyDescent="0.35">
      <c r="A41" s="2" t="s">
        <v>110</v>
      </c>
      <c r="B41" s="12">
        <f>SUM(B23:B40)</f>
        <v>522230</v>
      </c>
      <c r="C41" s="8">
        <f>SUM(C23:C40)</f>
        <v>558100</v>
      </c>
      <c r="D41" s="21">
        <f>SUM(D23:D40)</f>
        <v>590271</v>
      </c>
      <c r="E41" s="22">
        <v>590271</v>
      </c>
    </row>
    <row r="42" spans="1:5" x14ac:dyDescent="0.35">
      <c r="A42" t="s">
        <v>56</v>
      </c>
      <c r="B42" s="11">
        <v>800</v>
      </c>
      <c r="C42" s="5">
        <v>400</v>
      </c>
      <c r="D42" s="15">
        <v>400</v>
      </c>
    </row>
    <row r="43" spans="1:5" x14ac:dyDescent="0.35">
      <c r="A43" t="s">
        <v>57</v>
      </c>
      <c r="D43" s="15"/>
    </row>
    <row r="44" spans="1:5" x14ac:dyDescent="0.35">
      <c r="A44" t="s">
        <v>58</v>
      </c>
      <c r="B44" s="11">
        <v>800</v>
      </c>
      <c r="C44" s="5">
        <v>800</v>
      </c>
      <c r="D44" s="15">
        <v>1000</v>
      </c>
    </row>
    <row r="45" spans="1:5" ht="16" x14ac:dyDescent="0.4">
      <c r="A45" t="s">
        <v>59</v>
      </c>
      <c r="B45" s="11">
        <v>600</v>
      </c>
      <c r="C45" s="5">
        <v>200</v>
      </c>
      <c r="D45" s="15">
        <v>500</v>
      </c>
      <c r="E45" s="25" t="s">
        <v>167</v>
      </c>
    </row>
    <row r="46" spans="1:5" ht="16" x14ac:dyDescent="0.4">
      <c r="A46" t="s">
        <v>60</v>
      </c>
      <c r="B46" s="11">
        <v>100</v>
      </c>
      <c r="C46" s="5">
        <v>100</v>
      </c>
      <c r="D46" s="15">
        <v>500</v>
      </c>
      <c r="E46" s="25" t="s">
        <v>167</v>
      </c>
    </row>
    <row r="47" spans="1:5" x14ac:dyDescent="0.35">
      <c r="A47" s="2" t="s">
        <v>61</v>
      </c>
      <c r="B47" s="13"/>
      <c r="C47" s="9"/>
      <c r="D47" s="21">
        <f>SUM(D42:D46)</f>
        <v>2400</v>
      </c>
    </row>
    <row r="48" spans="1:5" x14ac:dyDescent="0.35">
      <c r="A48" t="s">
        <v>62</v>
      </c>
      <c r="B48" s="11">
        <v>1300</v>
      </c>
      <c r="C48" s="6">
        <v>1300</v>
      </c>
      <c r="D48" s="15">
        <v>1300</v>
      </c>
      <c r="E48" t="s">
        <v>130</v>
      </c>
    </row>
    <row r="49" spans="1:5" s="1" customFormat="1" x14ac:dyDescent="0.35">
      <c r="A49" s="1" t="s">
        <v>63</v>
      </c>
      <c r="B49" s="27">
        <v>5400</v>
      </c>
      <c r="C49" s="27">
        <v>5400</v>
      </c>
      <c r="D49" s="27">
        <v>8000</v>
      </c>
      <c r="E49" s="1" t="s">
        <v>131</v>
      </c>
    </row>
    <row r="50" spans="1:5" x14ac:dyDescent="0.35">
      <c r="A50" t="s">
        <v>64</v>
      </c>
      <c r="C50" s="6">
        <v>7000</v>
      </c>
      <c r="D50" s="15">
        <v>6500</v>
      </c>
      <c r="E50" t="s">
        <v>153</v>
      </c>
    </row>
    <row r="51" spans="1:5" x14ac:dyDescent="0.35">
      <c r="A51" t="s">
        <v>65</v>
      </c>
      <c r="B51" s="11">
        <v>3300</v>
      </c>
      <c r="C51" s="6">
        <v>6100</v>
      </c>
      <c r="D51" s="15">
        <v>6300</v>
      </c>
      <c r="E51" t="s">
        <v>132</v>
      </c>
    </row>
    <row r="52" spans="1:5" x14ac:dyDescent="0.35">
      <c r="A52" t="s">
        <v>66</v>
      </c>
      <c r="B52" s="11">
        <v>13000</v>
      </c>
      <c r="C52" s="6">
        <v>13200</v>
      </c>
      <c r="D52" s="15">
        <v>13500</v>
      </c>
      <c r="E52" t="s">
        <v>133</v>
      </c>
    </row>
    <row r="53" spans="1:5" x14ac:dyDescent="0.35">
      <c r="A53" t="s">
        <v>67</v>
      </c>
      <c r="B53" s="11">
        <v>600</v>
      </c>
      <c r="C53" s="6">
        <v>1500</v>
      </c>
      <c r="D53" s="15">
        <v>2000</v>
      </c>
    </row>
    <row r="54" spans="1:5" x14ac:dyDescent="0.35">
      <c r="A54" t="s">
        <v>68</v>
      </c>
      <c r="B54" s="10">
        <v>912</v>
      </c>
      <c r="C54" s="5">
        <v>912</v>
      </c>
      <c r="D54" s="15">
        <v>1000</v>
      </c>
    </row>
    <row r="55" spans="1:5" x14ac:dyDescent="0.35">
      <c r="A55" t="s">
        <v>69</v>
      </c>
      <c r="B55" s="11">
        <v>650</v>
      </c>
      <c r="C55" s="6">
        <v>650</v>
      </c>
      <c r="D55" s="14">
        <v>0</v>
      </c>
      <c r="E55" t="s">
        <v>149</v>
      </c>
    </row>
    <row r="56" spans="1:5" x14ac:dyDescent="0.35">
      <c r="A56" t="s">
        <v>70</v>
      </c>
      <c r="B56" s="11">
        <v>7655</v>
      </c>
      <c r="C56" s="6">
        <v>6000</v>
      </c>
      <c r="D56" s="15">
        <v>5000</v>
      </c>
    </row>
    <row r="57" spans="1:5" x14ac:dyDescent="0.35">
      <c r="A57" t="s">
        <v>71</v>
      </c>
      <c r="B57" s="11">
        <v>1500</v>
      </c>
      <c r="E57" t="s">
        <v>134</v>
      </c>
    </row>
    <row r="58" spans="1:5" x14ac:dyDescent="0.35">
      <c r="A58" t="s">
        <v>72</v>
      </c>
      <c r="B58" s="11">
        <v>2700</v>
      </c>
      <c r="C58" s="6">
        <v>3000</v>
      </c>
      <c r="D58" s="15">
        <v>4000</v>
      </c>
    </row>
    <row r="59" spans="1:5" x14ac:dyDescent="0.35">
      <c r="A59" t="s">
        <v>73</v>
      </c>
      <c r="B59" s="11">
        <v>8500</v>
      </c>
      <c r="C59" s="5">
        <v>550</v>
      </c>
      <c r="D59" s="15">
        <v>5300</v>
      </c>
    </row>
    <row r="60" spans="1:5" x14ac:dyDescent="0.35">
      <c r="A60" s="2" t="s">
        <v>111</v>
      </c>
      <c r="B60" s="12">
        <f>SUM(B48:B59)</f>
        <v>45517</v>
      </c>
      <c r="C60" s="8">
        <f>SUM(C48:C59)</f>
        <v>45612</v>
      </c>
      <c r="D60" s="21">
        <f>SUM(D48:D59)</f>
        <v>52900</v>
      </c>
    </row>
    <row r="61" spans="1:5" ht="16.5" x14ac:dyDescent="0.4">
      <c r="A61" t="s">
        <v>74</v>
      </c>
      <c r="D61" s="15">
        <v>3500</v>
      </c>
      <c r="E61" s="3" t="s">
        <v>150</v>
      </c>
    </row>
    <row r="62" spans="1:5" s="1" customFormat="1" x14ac:dyDescent="0.35">
      <c r="A62" s="1" t="s">
        <v>75</v>
      </c>
      <c r="D62" s="27">
        <v>20000</v>
      </c>
      <c r="E62" s="28"/>
    </row>
    <row r="63" spans="1:5" x14ac:dyDescent="0.35">
      <c r="A63" t="s">
        <v>76</v>
      </c>
    </row>
    <row r="64" spans="1:5" x14ac:dyDescent="0.35">
      <c r="A64" t="s">
        <v>77</v>
      </c>
      <c r="B64" s="11">
        <v>3300</v>
      </c>
      <c r="C64" s="6">
        <v>3000</v>
      </c>
      <c r="D64" s="15">
        <v>3000</v>
      </c>
      <c r="E64" t="s">
        <v>120</v>
      </c>
    </row>
    <row r="65" spans="1:5" ht="16.5" x14ac:dyDescent="0.4">
      <c r="A65" t="s">
        <v>78</v>
      </c>
      <c r="B65" s="10">
        <v>100</v>
      </c>
      <c r="C65" s="5">
        <v>200</v>
      </c>
      <c r="D65" s="14">
        <v>250</v>
      </c>
      <c r="E65" s="3" t="s">
        <v>135</v>
      </c>
    </row>
    <row r="66" spans="1:5" x14ac:dyDescent="0.35">
      <c r="A66" s="2" t="s">
        <v>112</v>
      </c>
      <c r="B66" s="12">
        <v>3400</v>
      </c>
      <c r="C66" s="8">
        <v>3200</v>
      </c>
      <c r="D66" s="21">
        <f>SUM(D61:D65)</f>
        <v>26750</v>
      </c>
    </row>
    <row r="67" spans="1:5" x14ac:dyDescent="0.35">
      <c r="A67" t="s">
        <v>79</v>
      </c>
    </row>
    <row r="68" spans="1:5" x14ac:dyDescent="0.35">
      <c r="A68" t="s">
        <v>80</v>
      </c>
      <c r="B68" s="10">
        <v>850</v>
      </c>
      <c r="C68" s="5">
        <v>850.00000000000011</v>
      </c>
      <c r="D68" s="15">
        <v>1000</v>
      </c>
    </row>
    <row r="69" spans="1:5" x14ac:dyDescent="0.35">
      <c r="A69" t="s">
        <v>81</v>
      </c>
      <c r="B69" s="11">
        <v>2500</v>
      </c>
      <c r="C69" s="6">
        <v>10000</v>
      </c>
      <c r="D69" s="15">
        <v>5000</v>
      </c>
    </row>
    <row r="70" spans="1:5" x14ac:dyDescent="0.35">
      <c r="A70" t="s">
        <v>82</v>
      </c>
      <c r="B70" s="11">
        <v>3000</v>
      </c>
      <c r="C70" s="6">
        <v>2300</v>
      </c>
      <c r="D70" s="15">
        <v>2300</v>
      </c>
      <c r="E70" t="s">
        <v>136</v>
      </c>
    </row>
    <row r="71" spans="1:5" x14ac:dyDescent="0.35">
      <c r="A71" s="2" t="s">
        <v>113</v>
      </c>
      <c r="B71" s="12">
        <v>6350</v>
      </c>
      <c r="C71" s="8">
        <v>13150</v>
      </c>
      <c r="D71" s="21">
        <f>SUM(D68:D70)</f>
        <v>8300</v>
      </c>
    </row>
    <row r="73" spans="1:5" x14ac:dyDescent="0.35">
      <c r="A73" t="s">
        <v>83</v>
      </c>
      <c r="B73" s="11"/>
    </row>
    <row r="74" spans="1:5" ht="16.5" x14ac:dyDescent="0.4">
      <c r="A74" t="s">
        <v>84</v>
      </c>
      <c r="B74" s="11">
        <v>5000</v>
      </c>
      <c r="C74" s="6">
        <v>8000</v>
      </c>
      <c r="D74" s="15">
        <v>10000</v>
      </c>
      <c r="E74" s="3" t="s">
        <v>137</v>
      </c>
    </row>
    <row r="75" spans="1:5" ht="16" x14ac:dyDescent="0.4">
      <c r="A75" t="s">
        <v>85</v>
      </c>
      <c r="B75" s="11">
        <v>2000</v>
      </c>
      <c r="C75" s="6">
        <v>5000</v>
      </c>
      <c r="D75" s="15">
        <v>8000</v>
      </c>
      <c r="E75" t="s">
        <v>138</v>
      </c>
    </row>
    <row r="76" spans="1:5" x14ac:dyDescent="0.35">
      <c r="A76" t="s">
        <v>86</v>
      </c>
      <c r="B76" s="11">
        <v>5000</v>
      </c>
      <c r="C76" s="6">
        <v>9000</v>
      </c>
      <c r="D76" s="15">
        <v>3886</v>
      </c>
      <c r="E76" t="s">
        <v>148</v>
      </c>
    </row>
    <row r="77" spans="1:5" x14ac:dyDescent="0.35">
      <c r="A77" s="2" t="s">
        <v>114</v>
      </c>
      <c r="B77" s="12">
        <v>12000</v>
      </c>
      <c r="C77" s="8">
        <v>22000</v>
      </c>
      <c r="D77" s="21">
        <f>SUM(D74:D76)</f>
        <v>21886</v>
      </c>
    </row>
    <row r="78" spans="1:5" x14ac:dyDescent="0.35">
      <c r="A78" t="s">
        <v>87</v>
      </c>
    </row>
    <row r="79" spans="1:5" x14ac:dyDescent="0.35">
      <c r="A79" t="s">
        <v>88</v>
      </c>
      <c r="B79" s="11">
        <v>9000</v>
      </c>
      <c r="C79" s="6">
        <v>15000</v>
      </c>
      <c r="D79" s="15">
        <v>20000</v>
      </c>
      <c r="E79" t="s">
        <v>140</v>
      </c>
    </row>
    <row r="80" spans="1:5" x14ac:dyDescent="0.35">
      <c r="A80" t="s">
        <v>89</v>
      </c>
      <c r="B80" s="11">
        <v>1200</v>
      </c>
      <c r="C80" s="6">
        <v>1500</v>
      </c>
      <c r="D80" s="15">
        <v>1500</v>
      </c>
      <c r="E80" t="s">
        <v>139</v>
      </c>
    </row>
    <row r="81" spans="1:5" x14ac:dyDescent="0.35">
      <c r="A81" t="s">
        <v>90</v>
      </c>
      <c r="B81" s="11">
        <v>4000</v>
      </c>
      <c r="C81" s="6">
        <v>4000</v>
      </c>
      <c r="D81" s="15">
        <v>5000</v>
      </c>
      <c r="E81" t="s">
        <v>141</v>
      </c>
    </row>
    <row r="82" spans="1:5" x14ac:dyDescent="0.35">
      <c r="A82" s="2" t="s">
        <v>115</v>
      </c>
      <c r="B82" s="12">
        <v>14200</v>
      </c>
      <c r="C82" s="8">
        <v>20500</v>
      </c>
      <c r="D82" s="21">
        <f>SUM(D79:D81)</f>
        <v>26500</v>
      </c>
    </row>
    <row r="83" spans="1:5" x14ac:dyDescent="0.35">
      <c r="A83" t="s">
        <v>91</v>
      </c>
      <c r="B83" s="11">
        <v>2200</v>
      </c>
      <c r="C83" s="6">
        <v>2200</v>
      </c>
      <c r="D83" s="15">
        <v>4000</v>
      </c>
    </row>
    <row r="84" spans="1:5" x14ac:dyDescent="0.35">
      <c r="A84" t="s">
        <v>92</v>
      </c>
      <c r="B84" s="11">
        <v>800</v>
      </c>
      <c r="C84" s="6">
        <v>1200</v>
      </c>
      <c r="D84" s="15">
        <v>1200</v>
      </c>
      <c r="E84" t="s">
        <v>120</v>
      </c>
    </row>
    <row r="85" spans="1:5" x14ac:dyDescent="0.35">
      <c r="A85" s="2" t="s">
        <v>116</v>
      </c>
      <c r="B85" s="13"/>
      <c r="C85" s="8">
        <v>3400</v>
      </c>
      <c r="D85" s="21">
        <f>SUM(D83:D84)</f>
        <v>5200</v>
      </c>
    </row>
    <row r="86" spans="1:5" x14ac:dyDescent="0.35">
      <c r="A86" t="s">
        <v>93</v>
      </c>
    </row>
    <row r="87" spans="1:5" x14ac:dyDescent="0.35">
      <c r="A87" t="s">
        <v>94</v>
      </c>
      <c r="B87" s="11">
        <v>1000</v>
      </c>
      <c r="C87" s="6">
        <v>1500</v>
      </c>
      <c r="D87" s="15">
        <v>4000</v>
      </c>
      <c r="E87" t="s">
        <v>142</v>
      </c>
    </row>
    <row r="88" spans="1:5" x14ac:dyDescent="0.35">
      <c r="A88" t="s">
        <v>95</v>
      </c>
      <c r="B88" s="11">
        <v>1000</v>
      </c>
      <c r="C88" s="6">
        <v>1500</v>
      </c>
      <c r="D88" s="15">
        <v>2000</v>
      </c>
      <c r="E88" t="s">
        <v>143</v>
      </c>
    </row>
    <row r="89" spans="1:5" x14ac:dyDescent="0.35">
      <c r="A89" t="s">
        <v>96</v>
      </c>
      <c r="B89" s="11">
        <v>3600</v>
      </c>
      <c r="C89" s="6">
        <v>3600</v>
      </c>
      <c r="D89" s="15">
        <v>5000</v>
      </c>
      <c r="E89" t="s">
        <v>152</v>
      </c>
    </row>
    <row r="90" spans="1:5" ht="16" x14ac:dyDescent="0.4">
      <c r="A90" t="s">
        <v>97</v>
      </c>
      <c r="B90" s="11">
        <v>2500</v>
      </c>
      <c r="C90" s="6">
        <v>2500</v>
      </c>
      <c r="D90" s="15">
        <v>4000</v>
      </c>
      <c r="E90" s="25"/>
    </row>
    <row r="91" spans="1:5" x14ac:dyDescent="0.35">
      <c r="A91" s="2" t="s">
        <v>117</v>
      </c>
      <c r="B91" s="13"/>
      <c r="C91" s="8">
        <v>9100</v>
      </c>
      <c r="D91" s="21">
        <f>SUM(D87:D90)</f>
        <v>15000</v>
      </c>
    </row>
    <row r="92" spans="1:5" x14ac:dyDescent="0.35">
      <c r="A92" t="s">
        <v>98</v>
      </c>
      <c r="B92" s="11">
        <v>3000</v>
      </c>
      <c r="C92" s="6">
        <v>3000</v>
      </c>
      <c r="D92" s="15">
        <v>7000</v>
      </c>
    </row>
    <row r="93" spans="1:5" x14ac:dyDescent="0.35">
      <c r="A93" t="s">
        <v>99</v>
      </c>
      <c r="C93" s="6">
        <v>1000</v>
      </c>
      <c r="D93" s="15">
        <v>3000</v>
      </c>
      <c r="E93" t="s">
        <v>141</v>
      </c>
    </row>
    <row r="94" spans="1:5" x14ac:dyDescent="0.35">
      <c r="A94" s="2" t="s">
        <v>118</v>
      </c>
      <c r="B94" s="13"/>
      <c r="C94" s="8">
        <v>4000</v>
      </c>
      <c r="D94" s="21">
        <f>SUM(D92:D93)</f>
        <v>10000</v>
      </c>
    </row>
    <row r="95" spans="1:5" x14ac:dyDescent="0.35">
      <c r="A95" t="s">
        <v>100</v>
      </c>
      <c r="D95" s="15">
        <v>1600</v>
      </c>
      <c r="E95" t="s">
        <v>151</v>
      </c>
    </row>
    <row r="96" spans="1:5" x14ac:dyDescent="0.35">
      <c r="A96" s="2" t="s">
        <v>119</v>
      </c>
      <c r="B96" s="13"/>
    </row>
    <row r="97" spans="1:7" x14ac:dyDescent="0.35">
      <c r="A97" s="2" t="s">
        <v>101</v>
      </c>
      <c r="B97" s="13"/>
    </row>
    <row r="98" spans="1:7" x14ac:dyDescent="0.35">
      <c r="A98" t="s">
        <v>102</v>
      </c>
    </row>
    <row r="99" spans="1:7" x14ac:dyDescent="0.35">
      <c r="A99" t="s">
        <v>103</v>
      </c>
    </row>
    <row r="100" spans="1:7" x14ac:dyDescent="0.35">
      <c r="A100" t="s">
        <v>104</v>
      </c>
      <c r="B100" s="11">
        <v>7400</v>
      </c>
      <c r="C100" s="6">
        <v>7400</v>
      </c>
      <c r="D100" s="15">
        <v>7400</v>
      </c>
      <c r="E100" t="s">
        <v>120</v>
      </c>
    </row>
    <row r="101" spans="1:7" x14ac:dyDescent="0.35">
      <c r="A101" t="s">
        <v>105</v>
      </c>
      <c r="B101" s="11">
        <v>1000</v>
      </c>
      <c r="C101" s="5">
        <v>900</v>
      </c>
      <c r="D101" s="15">
        <v>4000</v>
      </c>
      <c r="E101" t="s">
        <v>144</v>
      </c>
    </row>
    <row r="102" spans="1:7" x14ac:dyDescent="0.35">
      <c r="A102" t="s">
        <v>106</v>
      </c>
      <c r="B102" s="11">
        <v>4500</v>
      </c>
      <c r="C102" s="6">
        <v>4000</v>
      </c>
      <c r="D102" s="15">
        <v>4000</v>
      </c>
      <c r="E102" t="s">
        <v>145</v>
      </c>
    </row>
    <row r="103" spans="1:7" x14ac:dyDescent="0.35">
      <c r="A103" t="s">
        <v>107</v>
      </c>
      <c r="B103" s="11">
        <v>2000</v>
      </c>
      <c r="C103" s="6">
        <v>2800</v>
      </c>
      <c r="D103" s="15">
        <v>2800</v>
      </c>
      <c r="E103" t="s">
        <v>120</v>
      </c>
    </row>
    <row r="104" spans="1:7" x14ac:dyDescent="0.35">
      <c r="C104" s="8">
        <v>15100</v>
      </c>
      <c r="D104" s="21">
        <f>SUM(D100:D103)</f>
        <v>18200</v>
      </c>
    </row>
    <row r="105" spans="1:7" s="23" customFormat="1" x14ac:dyDescent="0.35">
      <c r="A105" s="23" t="s">
        <v>108</v>
      </c>
      <c r="B105" s="12">
        <v>643397</v>
      </c>
      <c r="C105" s="8">
        <v>707162</v>
      </c>
      <c r="D105" s="21">
        <f>D41+D47+D60+D66+D71+D71+D77+D82+D85+D91+D94+D104</f>
        <v>785707</v>
      </c>
      <c r="E105" s="23" t="s">
        <v>170</v>
      </c>
    </row>
    <row r="106" spans="1:7" s="2" customFormat="1" x14ac:dyDescent="0.35">
      <c r="A106" s="2" t="s">
        <v>35</v>
      </c>
      <c r="B106" s="12">
        <v>674846.06</v>
      </c>
      <c r="C106" s="8">
        <v>740343.39</v>
      </c>
      <c r="D106" s="21">
        <v>787038.69</v>
      </c>
    </row>
    <row r="107" spans="1:7" s="24" customFormat="1" x14ac:dyDescent="0.35">
      <c r="A107" s="24" t="s">
        <v>109</v>
      </c>
      <c r="B107" s="12">
        <v>31449.06</v>
      </c>
      <c r="C107" s="8">
        <v>33181.39</v>
      </c>
      <c r="D107" s="21">
        <f>D106-D105</f>
        <v>1331.6899999999441</v>
      </c>
    </row>
    <row r="109" spans="1:7" x14ac:dyDescent="0.35">
      <c r="G109" s="21"/>
    </row>
    <row r="111" spans="1:7" x14ac:dyDescent="0.35">
      <c r="G111" s="22"/>
    </row>
  </sheetData>
  <printOptions headings="1" gridLines="1"/>
  <pageMargins left="0.25" right="0.5" top="0.25" bottom="0.25" header="0" footer="0"/>
  <pageSetup orientation="portrait" horizontalDpi="300" verticalDpi="300" r:id="rId1"/>
  <ignoredErrors>
    <ignoredError sqref="C2:C3 C21:C22 C62:C63 C68 C73 C78 C86 A105 A107 C28 C57 A92:A93 A86:A90 A83:A84 A78:A81 A73:A76 A67:A70 A61:A65 A42:A46 A95 A1:A15 A32:A40 C5:C6 C8:C12 C14 C33 C35 C39 C24 A20:A31 A47:A59 A97:A10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600B-7020-4271-B778-4FE094C0FF67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Guidelines</vt:lpstr>
      <vt:lpstr>Consolidated</vt:lpstr>
      <vt:lpstr>Volunteer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Holly Ellickson</cp:lastModifiedBy>
  <cp:lastPrinted>2025-10-14T18:48:35Z</cp:lastPrinted>
  <dcterms:created xsi:type="dcterms:W3CDTF">2025-07-03T01:48:13Z</dcterms:created>
  <dcterms:modified xsi:type="dcterms:W3CDTF">2025-10-24T15:22:44Z</dcterms:modified>
</cp:coreProperties>
</file>